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cott\Documents\2nd scott\Junk saves\"/>
    </mc:Choice>
  </mc:AlternateContent>
  <xr:revisionPtr revIDLastSave="0" documentId="8_{F9BEB199-850E-42D5-B420-BC0FB9C99D30}" xr6:coauthVersionLast="45" xr6:coauthVersionMax="45" xr10:uidLastSave="{00000000-0000-0000-0000-000000000000}"/>
  <bookViews>
    <workbookView xWindow="-120" yWindow="-120" windowWidth="29040" windowHeight="15840" xr2:uid="{00000000-000D-0000-FFFF-FFFF00000000}"/>
  </bookViews>
  <sheets>
    <sheet name="Loan and Forgiveness Worksheet" sheetId="1" r:id="rId1"/>
    <sheet name="Data Needed " sheetId="2" r:id="rId2"/>
  </sheets>
  <definedNames>
    <definedName name="_xlnm.Print_Area" localSheetId="0">'Loan and Forgiveness Worksheet'!$A$1:$D$72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1" l="1"/>
  <c r="D13" i="1"/>
  <c r="D12" i="1"/>
  <c r="C18" i="1"/>
  <c r="D11" i="1"/>
  <c r="C59" i="1" l="1"/>
  <c r="C60" i="1" s="1"/>
  <c r="D14" i="1"/>
  <c r="D15" i="1"/>
  <c r="D16" i="1"/>
  <c r="D17" i="1"/>
  <c r="D10" i="1"/>
  <c r="D52" i="1"/>
  <c r="D18" i="1" l="1"/>
  <c r="D20" i="1" s="1"/>
  <c r="D22" i="1" s="1"/>
  <c r="D61" i="1"/>
  <c r="D65" i="1" s="1"/>
  <c r="D66" i="1" s="1"/>
  <c r="D68" i="1" l="1"/>
  <c r="C70" i="1" s="1"/>
</calcChain>
</file>

<file path=xl/sharedStrings.xml><?xml version="1.0" encoding="utf-8"?>
<sst xmlns="http://schemas.openxmlformats.org/spreadsheetml/2006/main" count="118" uniqueCount="112">
  <si>
    <t>Estimated Maximum Loan Availability and Forgiveness Amount</t>
  </si>
  <si>
    <t>Average Monthly</t>
  </si>
  <si>
    <t>5)  Utilities</t>
  </si>
  <si>
    <t xml:space="preserve">Maximum Loan Amount  </t>
  </si>
  <si>
    <t>a)</t>
  </si>
  <si>
    <t>Loan Forgiveness Amount</t>
  </si>
  <si>
    <t>LESS:  Required Reductions in Loan Forgiveness:</t>
  </si>
  <si>
    <t>c)</t>
  </si>
  <si>
    <t>b)</t>
  </si>
  <si>
    <t>d)</t>
  </si>
  <si>
    <t>Banks will need the following financial information in order to process the SBA loan application:</t>
  </si>
  <si>
    <t>1)</t>
  </si>
  <si>
    <t>Last 12 Months</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</si>
  <si>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</si>
  <si>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</si>
  <si>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</si>
  <si>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</si>
  <si>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</si>
  <si>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</si>
  <si>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Rent</t>
  </si>
  <si>
    <t>Costs Incurred During the "Covered" Period (8 weeks following loan origination):</t>
  </si>
  <si>
    <t xml:space="preserve">  Payroll Costs:*</t>
  </si>
  <si>
    <t xml:space="preserve">*** Compensation Reduction does not apply to any employee who, during any pay period in 2019, wages or salary at an annualized rate of pay in an amount of more than $100,000. </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</si>
  <si>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</si>
  <si>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</si>
  <si>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</si>
  <si>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</si>
  <si>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</si>
  <si>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</si>
  <si>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</si>
  <si>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</si>
  <si>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</si>
  <si>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</si>
  <si>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</si>
  <si>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</si>
  <si>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</si>
  <si>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</si>
  <si>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</si>
  <si>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</si>
  <si>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</si>
  <si>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</si>
  <si>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</si>
  <si>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</si>
  <si>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</si>
  <si>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</si>
  <si>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</si>
  <si>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</si>
  <si>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</si>
  <si>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</si>
  <si>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</si>
  <si>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</si>
  <si>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</si>
  <si>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</si>
  <si>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</si>
  <si>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</si>
  <si>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</si>
  <si>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</si>
  <si>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</si>
  <si>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</si>
  <si>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</si>
  <si>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</si>
  <si>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</si>
  <si>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</si>
  <si>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</si>
  <si>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</si>
  <si>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</si>
  <si>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</si>
  <si>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</si>
  <si>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</si>
  <si>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r>
      <t xml:space="preserve">    Group health c</t>
    </r>
    <r>
      <rPr>
        <sz val="10"/>
        <color rgb="FFFF0000"/>
        <rFont val="Calibri"/>
        <family val="2"/>
        <scheme val="minor"/>
      </rPr>
      <t>are benefits including</t>
    </r>
    <r>
      <rPr>
        <sz val="10"/>
        <color theme="1"/>
        <rFont val="Calibri"/>
        <family val="2"/>
        <scheme val="minor"/>
      </rPr>
      <t xml:space="preserve"> insurance p</t>
    </r>
    <r>
      <rPr>
        <sz val="10"/>
        <color rgb="FFFF0000"/>
        <rFont val="Calibri"/>
        <family val="2"/>
        <scheme val="minor"/>
      </rPr>
      <t>remiums</t>
    </r>
  </si>
  <si>
    <t xml:space="preserve">    Retirement benefit costs</t>
  </si>
  <si>
    <t xml:space="preserve">    State/local taxes on employee compensation (i.e., employer U.C. tax)</t>
  </si>
  <si>
    <t>Total Payroll Costs:</t>
  </si>
  <si>
    <t>Multiplier:</t>
  </si>
  <si>
    <t>Subtotal:</t>
  </si>
  <si>
    <t>MAXIMUM LOAN AMOUNT [Lesser of a) or $10 million]:</t>
  </si>
  <si>
    <t>REQUESTED LOAN AMOUNT:</t>
  </si>
  <si>
    <t xml:space="preserve">    Cash tips or equivalent</t>
  </si>
  <si>
    <t>1- Compensation in excess of $100,000 for any individual employee</t>
  </si>
  <si>
    <t>2- Payroll taxes, railroad retirement taxes and income taxes</t>
  </si>
  <si>
    <t>3- Any compensation of an employee who principal residence is outside the US</t>
  </si>
  <si>
    <t>4- Qualified family leave or sick leave wages for which a credit is allowed under the Families First Coronavirus Act</t>
  </si>
  <si>
    <t>NOTE:  Certain payroll costs are excluded from the list above:</t>
  </si>
  <si>
    <t>NOTE:  Yellow highlighted cells represent variables that should be completed with member data. 
Provided values are for illustration purposes only.</t>
  </si>
  <si>
    <t>Represents the maximum amount for which a qualified borrower may apply.</t>
  </si>
  <si>
    <t>*Seasonal Employers:  determined by the Administrator, the average total monthly payments for payroll shall be for the 12-week period beginning February 15, 2019 or, at the election of the eligible recipient, March 1, 2019 and ending June 30, 2019.</t>
  </si>
  <si>
    <t xml:space="preserve">Tentative Loan Forgiveness (before required reductions): </t>
  </si>
  <si>
    <t xml:space="preserve">        Number of Employees:</t>
  </si>
  <si>
    <t xml:space="preserve">         Lesser of (at borrower's choice):</t>
  </si>
  <si>
    <t xml:space="preserve">         Compensation Reduction:</t>
  </si>
  <si>
    <t xml:space="preserve">    Allowance for dismissal or separation</t>
  </si>
  <si>
    <t>Payroll costs (defined above)</t>
  </si>
  <si>
    <t>Earnings from self-employment (if applicable)</t>
  </si>
  <si>
    <t xml:space="preserve">Interest on covered mortgages (on real or personal property) </t>
  </si>
  <si>
    <t xml:space="preserve">               Monthly average full time equivalent ("FTE") employees for the covered period
                 (8 weeks following origination of the covered loan)**</t>
  </si>
  <si>
    <t xml:space="preserve">               Monthly average FTE's for the period February 15 to June 30, 2019</t>
  </si>
  <si>
    <t xml:space="preserve">               Monthly average FTE's for the period January 1 to February 29, 2020**</t>
  </si>
  <si>
    <t xml:space="preserve">               Individual employee compensation reduction in excess of 25% compared to the most recent 
                 full quarter before origination of loan***</t>
  </si>
  <si>
    <t xml:space="preserve">            Tentative Loan Forgiveness:</t>
  </si>
  <si>
    <t>TOTAL LOAN FORGIVENESS [lesser of b) or c) above]:</t>
  </si>
  <si>
    <t>BALANCE OF LOAN NOT FORGIVEN (if any):</t>
  </si>
  <si>
    <t>Paycheck Protection Program Loan Calculator</t>
  </si>
  <si>
    <t xml:space="preserve">    Salaries, wages, commissions, vacation, parental, family, medical, and sick pay except that which is covered under the Families First Coronavirus Response Act (not to exceed $100K per employee)</t>
  </si>
  <si>
    <t xml:space="preserve">    Payments to independent contractors, prorated for covered period &amp; limited to only first $100K per contractor</t>
  </si>
  <si>
    <t xml:space="preserve">    Compensation/Income of sole proprietor or independent contractor (wage/commission/income/net earnings from self-employment not to exceed $100K in one yr prorated for the period February 15, 2020 to June 30, 2020</t>
  </si>
  <si>
    <t>Forgiveness reduction due to reducing # of employees:</t>
  </si>
  <si>
    <t>Total forgiveness reduction:</t>
  </si>
  <si>
    <t xml:space="preserve">            % Reduction: </t>
  </si>
  <si>
    <t>(requested amount can be less then the maximum calculation)</t>
  </si>
  <si>
    <t>Represents the maximum amount a qualified borrower may have forgiven.</t>
  </si>
  <si>
    <t>Utilities</t>
  </si>
  <si>
    <t>Maximum Loan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</si>
</sst>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quot;$&quot;#,##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sz val="10"/>
      <color theme="1"/>
      <name val="Calibri"/>
      <family val="2"/>
      <scheme val="minor"/>
    </font>
    <font>
      <sz val="10"/>
      <color rgb="FFFF0000"/>
      <name val="Calibri"/>
      <family val="2"/>
      <scheme val="minor"/>
    </font>
    <font>
      <b/>
      <sz val="9"/>
      <color theme="1"/>
      <name val="Calibri"/>
      <family val="2"/>
      <scheme val="minor"/>
    </font>
    <font>
      <b/>
      <u/>
      <sz val="9"/>
      <color indexed="8"/>
      <name val="Calibri"/>
      <family val="2"/>
      <scheme val="minor"/>
    </font>
    <font>
      <sz val="9"/>
      <color indexed="8"/>
      <name val="Calibri"/>
      <family val="2"/>
      <scheme val="minor"/>
    </font>
    <font>
      <sz val="9"/>
      <color theme="1"/>
      <name val="Calibri"/>
      <family val="2"/>
      <scheme val="minor"/>
    </font>
    <font>
      <i/>
      <sz val="10"/>
      <color theme="1"/>
      <name val="Calibri"/>
      <family val="2"/>
      <scheme val="minor"/>
    </font>
    <font>
      <b/>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43" fontId="0" fillId="0" borderId="0" xfId="1" applyFont="1"/>
    <xf numFmtId="165" fontId="0" fillId="0" borderId="0" xfId="1" applyNumberFormat="1" applyFont="1"/>
    <xf numFmtId="165" fontId="2" fillId="0" borderId="0" xfId="1" applyNumberFormat="1" applyFont="1"/>
    <xf numFmtId="165" fontId="4" fillId="0" borderId="0" xfId="1" applyNumberFormat="1" applyFont="1"/>
    <xf numFmtId="165" fontId="0" fillId="0" borderId="0" xfId="1" applyNumberFormat="1" applyFont="1" applyAlignment="1">
      <alignment vertical="center" wrapText="1"/>
    </xf>
    <xf numFmtId="165" fontId="2" fillId="0" borderId="0" xfId="1" applyNumberFormat="1" applyFont="1" applyAlignment="1">
      <alignment vertical="center" wrapText="1"/>
    </xf>
    <xf numFmtId="165" fontId="0" fillId="0" borderId="0" xfId="1" applyNumberFormat="1" applyFont="1" applyAlignment="1">
      <alignment vertical="center"/>
    </xf>
    <xf numFmtId="43" fontId="10" fillId="0" borderId="0" xfId="1" applyFont="1" applyAlignment="1">
      <alignment horizontal="center"/>
    </xf>
    <xf numFmtId="0" fontId="0" fillId="0" borderId="0" xfId="0" applyBorder="1"/>
    <xf numFmtId="43" fontId="0" fillId="0" borderId="4" xfId="1" applyFont="1" applyBorder="1"/>
    <xf numFmtId="43" fontId="0" fillId="0" borderId="3"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0" borderId="0" xfId="1" applyNumberFormat="1" applyFont="1" applyAlignment="1">
      <alignment horizontal="center"/>
    </xf>
    <xf numFmtId="165" fontId="6" fillId="0" borderId="2" xfId="1" quotePrefix="1" applyNumberFormat="1" applyFont="1" applyBorder="1" applyAlignment="1">
      <alignment horizontal="right"/>
    </xf>
    <xf numFmtId="166" fontId="4" fillId="0" borderId="2" xfId="2" applyNumberFormat="1" applyFont="1" applyBorder="1"/>
    <xf numFmtId="165" fontId="9" fillId="3" borderId="2" xfId="1" applyNumberFormat="1" applyFont="1" applyFill="1" applyBorder="1" applyAlignment="1">
      <alignment horizontal="right"/>
    </xf>
    <xf numFmtId="165" fontId="0" fillId="0" borderId="2" xfId="1" applyNumberFormat="1" applyFont="1" applyBorder="1" applyAlignment="1">
      <alignment vertical="center" wrapText="1"/>
    </xf>
    <xf numFmtId="165" fontId="0" fillId="0" borderId="2" xfId="1" applyNumberFormat="1" applyFont="1" applyBorder="1" applyAlignment="1">
      <alignment horizontal="left" vertical="center" wrapText="1"/>
    </xf>
    <xf numFmtId="165" fontId="0" fillId="0" borderId="2" xfId="1" applyNumberFormat="1" applyFont="1" applyBorder="1" applyAlignment="1">
      <alignment horizontal="left" vertical="center"/>
    </xf>
    <xf numFmtId="165" fontId="0" fillId="2" borderId="2" xfId="1" applyNumberFormat="1" applyFont="1" applyFill="1" applyBorder="1" applyAlignment="1">
      <alignment horizontal="left" vertical="center" wrapText="1"/>
    </xf>
    <xf numFmtId="165" fontId="0" fillId="0" borderId="2" xfId="1" applyNumberFormat="1" applyFont="1" applyFill="1" applyBorder="1" applyAlignment="1">
      <alignment horizontal="left" vertical="center" wrapText="1"/>
    </xf>
    <xf numFmtId="165" fontId="1" fillId="2" borderId="2" xfId="1" applyNumberFormat="1" applyFont="1" applyFill="1" applyBorder="1" applyAlignment="1">
      <alignment horizontal="center"/>
    </xf>
    <xf numFmtId="10" fontId="0" fillId="0" borderId="2" xfId="3" applyNumberFormat="1" applyFont="1" applyBorder="1" applyAlignment="1">
      <alignment horizontal="right" vertical="center" wrapText="1"/>
    </xf>
    <xf numFmtId="165" fontId="6" fillId="0" borderId="2" xfId="1" applyNumberFormat="1" applyFont="1" applyBorder="1" applyAlignment="1">
      <alignment horizontal="right"/>
    </xf>
    <xf numFmtId="166" fontId="2" fillId="0" borderId="2" xfId="2" applyNumberFormat="1" applyFont="1" applyBorder="1"/>
    <xf numFmtId="165" fontId="13" fillId="0" borderId="2" xfId="1" applyNumberFormat="1" applyFont="1" applyBorder="1" applyAlignment="1">
      <alignment horizontal="center" vertical="center" wrapText="1"/>
    </xf>
    <xf numFmtId="0" fontId="5" fillId="0" borderId="0" xfId="1" quotePrefix="1" applyNumberFormat="1" applyFont="1" applyAlignment="1">
      <alignment horizontal="left" vertical="center" wrapText="1"/>
    </xf>
    <xf numFmtId="0" fontId="5" fillId="0" borderId="0" xfId="1" applyNumberFormat="1" applyFont="1" applyAlignment="1">
      <alignment horizontal="left" vertical="center" wrapText="1"/>
    </xf>
    <xf numFmtId="165" fontId="2" fillId="0" borderId="0" xfId="1" applyNumberFormat="1" applyFont="1" applyFill="1"/>
    <xf numFmtId="167" fontId="0" fillId="2" borderId="2" xfId="2" applyNumberFormat="1" applyFont="1" applyFill="1" applyBorder="1"/>
    <xf numFmtId="167" fontId="0" fillId="0" borderId="2" xfId="2" applyNumberFormat="1" applyFont="1" applyBorder="1"/>
    <xf numFmtId="167" fontId="0" fillId="2" borderId="5" xfId="2" applyNumberFormat="1" applyFont="1" applyFill="1" applyBorder="1"/>
    <xf numFmtId="167" fontId="4" fillId="0" borderId="2" xfId="2" applyNumberFormat="1" applyFont="1" applyBorder="1"/>
    <xf numFmtId="167" fontId="8" fillId="3" borderId="2" xfId="2" applyNumberFormat="1" applyFont="1" applyFill="1" applyBorder="1"/>
    <xf numFmtId="0" fontId="14" fillId="0" borderId="0" xfId="0" applyFont="1" applyBorder="1"/>
    <xf numFmtId="0" fontId="15" fillId="0" borderId="0" xfId="0" applyFont="1"/>
    <xf numFmtId="165" fontId="13" fillId="0" borderId="0" xfId="1" applyNumberFormat="1" applyFont="1"/>
    <xf numFmtId="165" fontId="16" fillId="0" borderId="0" xfId="1" applyNumberFormat="1" applyFont="1"/>
    <xf numFmtId="167" fontId="1" fillId="2" borderId="2" xfId="1" applyNumberFormat="1" applyFont="1" applyFill="1" applyBorder="1"/>
    <xf numFmtId="167" fontId="1" fillId="0" borderId="2" xfId="1" applyNumberFormat="1" applyFont="1" applyBorder="1"/>
    <xf numFmtId="165" fontId="8" fillId="3" borderId="2" xfId="1" applyNumberFormat="1" applyFont="1" applyFill="1" applyBorder="1" applyAlignment="1">
      <alignment horizontal="right" wrapText="1"/>
    </xf>
    <xf numFmtId="165" fontId="18" fillId="3" borderId="2" xfId="1" applyNumberFormat="1" applyFont="1" applyFill="1" applyBorder="1" applyAlignment="1">
      <alignment horizontal="right"/>
    </xf>
    <xf numFmtId="167" fontId="0" fillId="2" borderId="2" xfId="1" applyNumberFormat="1" applyFont="1" applyFill="1" applyBorder="1"/>
    <xf numFmtId="167" fontId="0" fillId="2" borderId="2" xfId="1" applyNumberFormat="1" applyFont="1" applyFill="1" applyBorder="1" applyAlignment="1">
      <alignment vertical="center" wrapText="1"/>
    </xf>
    <xf numFmtId="167" fontId="2" fillId="0" borderId="2" xfId="2" applyNumberFormat="1" applyFont="1" applyBorder="1" applyAlignment="1">
      <alignment vertical="center" wrapText="1"/>
    </xf>
    <xf numFmtId="167" fontId="1" fillId="0" borderId="2" xfId="1" applyNumberFormat="1" applyFont="1" applyFill="1" applyBorder="1"/>
    <xf numFmtId="10" fontId="0" fillId="0" borderId="2" xfId="3" applyNumberFormat="1" applyFont="1" applyBorder="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0" fontId="5" fillId="0" borderId="0" xfId="1" quotePrefix="1" applyNumberFormat="1" applyFont="1" applyAlignment="1">
      <alignment horizontal="left" vertical="center" wrapText="1"/>
    </xf>
    <xf numFmtId="0" fontId="5" fillId="0" borderId="0" xfId="1" applyNumberFormat="1" applyFont="1" applyAlignment="1">
      <alignment horizontal="left" vertical="center" wrapText="1"/>
    </xf>
    <xf numFmtId="165" fontId="4" fillId="0" borderId="0" xfId="1" applyNumberFormat="1" applyFont="1" applyAlignment="1">
      <alignment horizontal="center"/>
    </xf>
    <xf numFmtId="165" fontId="4" fillId="0" borderId="6" xfId="1" applyNumberFormat="1" applyFont="1" applyBorder="1" applyAlignment="1">
      <alignment horizontal="right"/>
    </xf>
    <xf numFmtId="165" fontId="4" fillId="0" borderId="5" xfId="1" applyNumberFormat="1" applyFont="1" applyBorder="1" applyAlignment="1">
      <alignment horizontal="right"/>
    </xf>
    <xf numFmtId="165" fontId="8" fillId="3" borderId="6" xfId="1" applyNumberFormat="1" applyFont="1" applyFill="1" applyBorder="1" applyAlignment="1">
      <alignment horizontal="right"/>
    </xf>
    <xf numFmtId="165" fontId="8" fillId="3" borderId="5" xfId="1" applyNumberFormat="1" applyFont="1" applyFill="1" applyBorder="1" applyAlignment="1">
      <alignment horizontal="right"/>
    </xf>
    <xf numFmtId="165" fontId="0" fillId="0" borderId="9" xfId="1" applyNumberFormat="1" applyFont="1" applyBorder="1" applyAlignment="1">
      <alignment horizontal="right"/>
    </xf>
    <xf numFmtId="165" fontId="0" fillId="0" borderId="11" xfId="1" applyNumberFormat="1" applyFont="1" applyBorder="1" applyAlignment="1">
      <alignment horizontal="right"/>
    </xf>
    <xf numFmtId="165" fontId="0" fillId="0" borderId="7" xfId="1" applyNumberFormat="1" applyFont="1" applyBorder="1" applyAlignment="1">
      <alignment horizontal="right"/>
    </xf>
    <xf numFmtId="165" fontId="0" fillId="0" borderId="10" xfId="1" applyNumberFormat="1" applyFont="1" applyBorder="1" applyAlignment="1">
      <alignment horizontal="right"/>
    </xf>
    <xf numFmtId="165" fontId="2" fillId="0" borderId="2" xfId="1" applyNumberFormat="1" applyFont="1" applyBorder="1"/>
    <xf numFmtId="165" fontId="3" fillId="4" borderId="7" xfId="1" applyNumberFormat="1" applyFont="1" applyFill="1" applyBorder="1" applyAlignment="1">
      <alignment horizontal="center"/>
    </xf>
    <xf numFmtId="165" fontId="3" fillId="4" borderId="10" xfId="1" applyNumberFormat="1" applyFont="1" applyFill="1" applyBorder="1" applyAlignment="1">
      <alignment horizontal="center"/>
    </xf>
    <xf numFmtId="165" fontId="3" fillId="4" borderId="8" xfId="1" applyNumberFormat="1" applyFont="1" applyFill="1" applyBorder="1" applyAlignment="1">
      <alignment horizontal="center"/>
    </xf>
    <xf numFmtId="165" fontId="3" fillId="4" borderId="1" xfId="1" applyNumberFormat="1" applyFont="1" applyFill="1" applyBorder="1" applyAlignment="1">
      <alignment horizontal="center"/>
    </xf>
    <xf numFmtId="165" fontId="4" fillId="0" borderId="6" xfId="1" applyNumberFormat="1" applyFont="1" applyBorder="1" applyAlignment="1">
      <alignment horizontal="center"/>
    </xf>
    <xf numFmtId="165" fontId="4" fillId="0" borderId="1" xfId="1" applyNumberFormat="1" applyFont="1" applyBorder="1" applyAlignment="1">
      <alignment horizontal="center"/>
    </xf>
    <xf numFmtId="165" fontId="4" fillId="0" borderId="5" xfId="1" applyNumberFormat="1" applyFont="1" applyBorder="1" applyAlignment="1">
      <alignment horizontal="center"/>
    </xf>
    <xf numFmtId="165" fontId="0" fillId="0" borderId="6" xfId="1" applyNumberFormat="1" applyFont="1" applyBorder="1"/>
    <xf numFmtId="165" fontId="0" fillId="0" borderId="5" xfId="1" applyNumberFormat="1" applyFont="1" applyBorder="1"/>
    <xf numFmtId="165" fontId="11" fillId="0" borderId="6" xfId="1" applyNumberFormat="1" applyFont="1" applyBorder="1" applyAlignment="1">
      <alignment wrapText="1"/>
    </xf>
    <xf numFmtId="165" fontId="11" fillId="0" borderId="5" xfId="1" applyNumberFormat="1" applyFont="1" applyBorder="1" applyAlignment="1">
      <alignment wrapText="1"/>
    </xf>
    <xf numFmtId="165" fontId="11" fillId="0" borderId="6" xfId="1" applyNumberFormat="1" applyFont="1" applyBorder="1"/>
    <xf numFmtId="165" fontId="11" fillId="0" borderId="5" xfId="1" applyNumberFormat="1" applyFont="1" applyBorder="1"/>
    <xf numFmtId="165" fontId="11" fillId="0" borderId="7" xfId="1" applyNumberFormat="1" applyFont="1" applyBorder="1"/>
    <xf numFmtId="165" fontId="11" fillId="0" borderId="8" xfId="1" applyNumberFormat="1" applyFont="1" applyBorder="1"/>
    <xf numFmtId="165" fontId="11" fillId="0" borderId="2" xfId="1" applyNumberFormat="1" applyFont="1" applyBorder="1" applyAlignment="1">
      <alignment wrapText="1"/>
    </xf>
    <xf numFmtId="165" fontId="17" fillId="2" borderId="0" xfId="1" applyNumberFormat="1" applyFont="1" applyFill="1" applyAlignment="1">
      <alignment horizontal="center" vertical="center" wrapText="1"/>
    </xf>
    <xf numFmtId="164" fontId="0" fillId="0" borderId="6" xfId="1" applyNumberFormat="1" applyFont="1" applyBorder="1" applyAlignment="1">
      <alignment horizontal="right"/>
    </xf>
    <xf numFmtId="164" fontId="0" fillId="0" borderId="5" xfId="1" applyNumberFormat="1" applyFont="1" applyBorder="1" applyAlignment="1">
      <alignment horizontal="right"/>
    </xf>
    <xf numFmtId="165" fontId="0" fillId="0" borderId="1" xfId="1" applyNumberFormat="1" applyFont="1" applyBorder="1"/>
    <xf numFmtId="165" fontId="8" fillId="3" borderId="2" xfId="1" applyNumberFormat="1" applyFont="1" applyFill="1" applyBorder="1" applyAlignment="1">
      <alignment horizontal="right" wrapText="1"/>
    </xf>
    <xf numFmtId="165" fontId="8" fillId="3" borderId="2" xfId="1" applyNumberFormat="1" applyFont="1" applyFill="1" applyBorder="1" applyAlignment="1">
      <alignment horizontal="right"/>
    </xf>
    <xf numFmtId="165" fontId="8" fillId="0" borderId="2" xfId="1" applyNumberFormat="1" applyFont="1" applyFill="1" applyBorder="1" applyAlignment="1">
      <alignment horizontal="right"/>
    </xf>
    <xf numFmtId="165" fontId="0" fillId="0" borderId="6" xfId="1" applyNumberFormat="1" applyFont="1" applyBorder="1" applyAlignment="1">
      <alignment horizontal="left"/>
    </xf>
    <xf numFmtId="165" fontId="0" fillId="0" borderId="1" xfId="1" applyNumberFormat="1" applyFont="1" applyBorder="1" applyAlignment="1">
      <alignment horizontal="left"/>
    </xf>
    <xf numFmtId="165" fontId="0" fillId="0" borderId="5" xfId="1" applyNumberFormat="1" applyFont="1" applyBorder="1" applyAlignment="1">
      <alignment horizontal="left"/>
    </xf>
    <xf numFmtId="165" fontId="0" fillId="0" borderId="6" xfId="1" applyNumberFormat="1" applyFont="1" applyBorder="1" applyAlignment="1">
      <alignment horizontal="left" vertical="center" wrapText="1"/>
    </xf>
    <xf numFmtId="165" fontId="0" fillId="0" borderId="1" xfId="1" applyNumberFormat="1" applyFont="1" applyBorder="1" applyAlignment="1">
      <alignment horizontal="left" vertical="center" wrapText="1"/>
    </xf>
    <xf numFmtId="165" fontId="0" fillId="0" borderId="5" xfId="1" applyNumberFormat="1" applyFont="1" applyBorder="1" applyAlignment="1">
      <alignment horizontal="left" vertical="center" wrapText="1"/>
    </xf>
    <xf numFmtId="165" fontId="2" fillId="0" borderId="6" xfId="1" applyNumberFormat="1" applyFont="1" applyBorder="1" applyAlignment="1">
      <alignment horizontal="right" vertical="center" wrapText="1"/>
    </xf>
    <xf numFmtId="165" fontId="2" fillId="0" borderId="1" xfId="1" applyNumberFormat="1" applyFont="1" applyBorder="1" applyAlignment="1">
      <alignment horizontal="right" vertical="center" wrapText="1"/>
    </xf>
    <xf numFmtId="165" fontId="2" fillId="0" borderId="5" xfId="1" applyNumberFormat="1" applyFont="1" applyBorder="1" applyAlignment="1">
      <alignment horizontal="right" vertical="center" wrapText="1"/>
    </xf>
    <xf numFmtId="165" fontId="2" fillId="0" borderId="6" xfId="1" applyNumberFormat="1" applyFont="1" applyBorder="1" applyAlignment="1">
      <alignment horizontal="left" vertical="center" wrapText="1"/>
    </xf>
    <xf numFmtId="165" fontId="2" fillId="0" borderId="1" xfId="1" applyNumberFormat="1" applyFont="1" applyBorder="1" applyAlignment="1">
      <alignment horizontal="left" vertical="center" wrapText="1"/>
    </xf>
    <xf numFmtId="165" fontId="2" fillId="0" borderId="5" xfId="1" applyNumberFormat="1" applyFont="1" applyBorder="1" applyAlignment="1">
      <alignment horizontal="left" vertical="center" wrapText="1"/>
    </xf>
    <xf numFmtId="165" fontId="4" fillId="0" borderId="6" xfId="1" applyNumberFormat="1" applyFont="1" applyBorder="1" applyAlignment="1">
      <alignment horizontal="left" vertical="center" wrapText="1"/>
    </xf>
    <xf numFmtId="165" fontId="4" fillId="0" borderId="1" xfId="1" applyNumberFormat="1" applyFont="1" applyBorder="1" applyAlignment="1">
      <alignment horizontal="left" vertical="center" wrapText="1"/>
    </xf>
    <xf numFmtId="165" fontId="4" fillId="0" borderId="5" xfId="1" applyNumberFormat="1" applyFont="1" applyBorder="1" applyAlignment="1">
      <alignment horizontal="left" vertical="center" wrapText="1"/>
    </xf>
    <xf numFmtId="165" fontId="2" fillId="0" borderId="6" xfId="1" applyNumberFormat="1" applyFont="1" applyBorder="1" applyAlignment="1">
      <alignment horizontal="right"/>
    </xf>
    <xf numFmtId="165" fontId="2" fillId="0" borderId="5" xfId="1" applyNumberFormat="1" applyFont="1" applyBorder="1" applyAlignment="1">
      <alignment horizontal="right"/>
    </xf>
    <xf numFmtId="165" fontId="2" fillId="0" borderId="6" xfId="1" applyNumberFormat="1" applyFont="1" applyBorder="1"/>
    <xf numFmtId="165" fontId="2" fillId="0" borderId="1" xfId="1" applyNumberFormat="1" applyFont="1" applyBorder="1"/>
    <xf numFmtId="165" fontId="2" fillId="0" borderId="5" xfId="1" applyNumberFormat="1" applyFont="1" applyBorder="1"/>
    <xf numFmtId="167" fontId="2" fillId="0" borderId="6" xfId="2" applyNumberFormat="1" applyFont="1" applyBorder="1" applyAlignment="1">
      <alignment horizontal="right"/>
    </xf>
    <xf numFmtId="167" fontId="2" fillId="0" borderId="5" xfId="2" applyNumberFormat="1" applyFont="1" applyBorder="1" applyAlignment="1">
      <alignment horizontal="right"/>
    </xf>
    <xf numFmtId="165" fontId="2" fillId="0" borderId="7" xfId="1" applyNumberFormat="1" applyFont="1" applyBorder="1"/>
    <xf numFmtId="165" fontId="2" fillId="0" borderId="10" xfId="1" applyNumberFormat="1" applyFont="1" applyBorder="1"/>
    <xf numFmtId="167" fontId="8" fillId="2" borderId="2" xfId="2" applyNumberFormat="1" applyFont="1" applyFill="1" applyBorder="1" applyAlignment="1">
      <alignment horizontal="right" vertical="top"/>
    </xf>
    <xf numFmtId="165" fontId="0" fillId="0" borderId="6" xfId="1" applyNumberFormat="1" applyFont="1" applyBorder="1" applyAlignment="1">
      <alignment horizontal="right" wrapText="1"/>
    </xf>
    <xf numFmtId="165" fontId="0" fillId="0" borderId="1" xfId="1" applyNumberFormat="1" applyFont="1" applyBorder="1" applyAlignment="1">
      <alignment horizontal="right" wrapText="1"/>
    </xf>
    <xf numFmtId="165" fontId="0" fillId="0" borderId="5" xfId="1" applyNumberFormat="1" applyFont="1" applyBorder="1" applyAlignment="1">
      <alignment horizontal="right" wrapText="1"/>
    </xf>
    <xf numFmtId="165" fontId="0" fillId="0" borderId="6" xfId="1" applyNumberFormat="1" applyFont="1" applyBorder="1" applyAlignment="1">
      <alignment horizontal="right" vertical="center" wrapText="1"/>
    </xf>
    <xf numFmtId="165" fontId="0" fillId="0" borderId="1" xfId="1" applyNumberFormat="1" applyFont="1" applyBorder="1" applyAlignment="1">
      <alignment horizontal="right" vertical="center" wrapText="1"/>
    </xf>
    <xf numFmtId="165" fontId="4" fillId="0" borderId="6" xfId="1" applyNumberFormat="1" applyFont="1" applyBorder="1"/>
    <xf numFmtId="165" fontId="4" fillId="0" borderId="1" xfId="1" applyNumberFormat="1" applyFont="1" applyBorder="1"/>
    <xf numFmtId="165" fontId="4" fillId="0" borderId="5" xfId="1" applyNumberFormat="1" applyFont="1" applyBorder="1"/>
    <xf numFmtId="165" fontId="0" fillId="0" borderId="6" xfId="1" applyNumberFormat="1" applyFont="1" applyBorder="1" applyAlignment="1">
      <alignment wrapText="1"/>
    </xf>
    <xf numFmtId="43" fontId="0" fillId="0" borderId="2"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2" xfId="1" applyFont="1" applyBorder="1" applyAlignment="1">
      <alignment horizontal="center" vertical="center"/>
    </xf>
    <xf numFmtId="43" fontId="2" fillId="0" borderId="2" xfId="1" quotePrefix="1" applyFont="1" applyBorder="1" applyAlignment="1">
      <alignment horizontal="center" vertical="center"/>
    </xf>
    <xf numFmtId="43" fontId="10"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3"/>
  <sheetViews>
    <sheetView tabSelected="1" zoomScaleNormal="100" workbookViewId="0">
      <selection sqref="A1:D1"/>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1" t="s">
        <v>101</v>
      </c>
      <c r="B1" s="51"/>
      <c r="C1" s="51"/>
      <c r="D1" s="51"/>
    </row>
    <row r="2" spans="1:4" ht="15.75" x14ac:dyDescent="0.25">
      <c r="A2" s="51" t="s">
        <v>0</v>
      </c>
      <c r="B2" s="51"/>
      <c r="C2" s="51"/>
      <c r="D2" s="51"/>
    </row>
    <row r="4" spans="1:4" ht="29.25" customHeight="1" x14ac:dyDescent="0.25">
      <c r="A4" s="81" t="s">
        <v>83</v>
      </c>
      <c r="B4" s="81"/>
      <c r="C4" s="81"/>
      <c r="D4" s="81"/>
    </row>
    <row r="6" spans="1:4" ht="15.75" x14ac:dyDescent="0.25">
      <c r="A6" s="65" t="s">
        <v>3</v>
      </c>
      <c r="B6" s="66"/>
      <c r="C6" s="66"/>
      <c r="D6" s="67"/>
    </row>
    <row r="7" spans="1:4" x14ac:dyDescent="0.25">
      <c r="A7" s="69" t="s">
        <v>84</v>
      </c>
      <c r="B7" s="70"/>
      <c r="C7" s="70"/>
      <c r="D7" s="71"/>
    </row>
    <row r="8" spans="1:4" x14ac:dyDescent="0.25">
      <c r="A8" s="110" t="s">
        <v>111</v>
      </c>
      <c r="B8" s="111"/>
      <c r="C8" s="111"/>
      <c r="D8" s="111"/>
    </row>
    <row r="9" spans="1:4" ht="24" x14ac:dyDescent="0.25">
      <c r="A9" s="72" t="s">
        <v>21</v>
      </c>
      <c r="B9" s="73"/>
      <c r="C9" s="29" t="s">
        <v>12</v>
      </c>
      <c r="D9" s="29" t="s">
        <v>1</v>
      </c>
    </row>
    <row r="10" spans="1:4" ht="39.75" customHeight="1" x14ac:dyDescent="0.25">
      <c r="A10" s="74" t="s">
        <v>102</v>
      </c>
      <c r="B10" s="75"/>
      <c r="C10" s="33">
        <v>1500000</v>
      </c>
      <c r="D10" s="34">
        <f>C10/12</f>
        <v>125000</v>
      </c>
    </row>
    <row r="11" spans="1:4" ht="30.75" customHeight="1" x14ac:dyDescent="0.25">
      <c r="A11" s="74" t="s">
        <v>103</v>
      </c>
      <c r="B11" s="75"/>
      <c r="C11" s="33">
        <v>100000</v>
      </c>
      <c r="D11" s="34">
        <f>C11/12</f>
        <v>8333.3333333333339</v>
      </c>
    </row>
    <row r="12" spans="1:4" x14ac:dyDescent="0.25">
      <c r="A12" s="74" t="s">
        <v>77</v>
      </c>
      <c r="B12" s="75"/>
      <c r="C12" s="33">
        <v>0</v>
      </c>
      <c r="D12" s="34">
        <f>C12/12</f>
        <v>0</v>
      </c>
    </row>
    <row r="13" spans="1:4" x14ac:dyDescent="0.25">
      <c r="A13" s="74" t="s">
        <v>90</v>
      </c>
      <c r="B13" s="75"/>
      <c r="C13" s="33">
        <v>0</v>
      </c>
      <c r="D13" s="34">
        <f>C13/12</f>
        <v>0</v>
      </c>
    </row>
    <row r="14" spans="1:4" x14ac:dyDescent="0.25">
      <c r="A14" s="76" t="s">
        <v>69</v>
      </c>
      <c r="B14" s="77"/>
      <c r="C14" s="33">
        <v>85000</v>
      </c>
      <c r="D14" s="34">
        <f t="shared" ref="D14:D16" si="0">C14/12</f>
        <v>7083.333333333333</v>
      </c>
    </row>
    <row r="15" spans="1:4" x14ac:dyDescent="0.25">
      <c r="A15" s="76" t="s">
        <v>70</v>
      </c>
      <c r="B15" s="77"/>
      <c r="C15" s="33">
        <v>50000</v>
      </c>
      <c r="D15" s="34">
        <f t="shared" si="0"/>
        <v>4166.666666666667</v>
      </c>
    </row>
    <row r="16" spans="1:4" x14ac:dyDescent="0.25">
      <c r="A16" s="78" t="s">
        <v>71</v>
      </c>
      <c r="B16" s="79"/>
      <c r="C16" s="33">
        <v>6000</v>
      </c>
      <c r="D16" s="34">
        <f t="shared" si="0"/>
        <v>500</v>
      </c>
    </row>
    <row r="17" spans="1:4" ht="42" customHeight="1" x14ac:dyDescent="0.25">
      <c r="A17" s="80" t="s">
        <v>104</v>
      </c>
      <c r="B17" s="80"/>
      <c r="C17" s="35">
        <v>0</v>
      </c>
      <c r="D17" s="34">
        <f>C17/12</f>
        <v>0</v>
      </c>
    </row>
    <row r="18" spans="1:4" x14ac:dyDescent="0.25">
      <c r="A18" s="62" t="s">
        <v>72</v>
      </c>
      <c r="B18" s="63"/>
      <c r="C18" s="34">
        <f>SUM(C10:C17)</f>
        <v>1741000</v>
      </c>
      <c r="D18" s="34">
        <f>SUM(D10:D17)</f>
        <v>145083.33333333334</v>
      </c>
    </row>
    <row r="19" spans="1:4" s="4" customFormat="1" x14ac:dyDescent="0.25">
      <c r="A19" s="60" t="s">
        <v>73</v>
      </c>
      <c r="B19" s="61"/>
      <c r="C19" s="82">
        <v>2.5</v>
      </c>
      <c r="D19" s="83"/>
    </row>
    <row r="20" spans="1:4" x14ac:dyDescent="0.25">
      <c r="A20" s="56" t="s">
        <v>74</v>
      </c>
      <c r="B20" s="57"/>
      <c r="C20" s="17" t="s">
        <v>4</v>
      </c>
      <c r="D20" s="36">
        <f>D18*C19</f>
        <v>362708.33333333337</v>
      </c>
    </row>
    <row r="21" spans="1:4" s="3" customFormat="1" x14ac:dyDescent="0.25">
      <c r="A21" s="72"/>
      <c r="B21" s="84"/>
      <c r="C21" s="84"/>
      <c r="D21" s="73"/>
    </row>
    <row r="22" spans="1:4" s="32" customFormat="1" x14ac:dyDescent="0.25">
      <c r="A22" s="58" t="s">
        <v>75</v>
      </c>
      <c r="B22" s="59"/>
      <c r="C22" s="19" t="s">
        <v>8</v>
      </c>
      <c r="D22" s="37">
        <f>IF(D20&lt;10000000,D20,10000000)</f>
        <v>362708.33333333337</v>
      </c>
    </row>
    <row r="23" spans="1:4" s="32" customFormat="1" ht="15.75" customHeight="1" x14ac:dyDescent="0.25">
      <c r="A23" s="87"/>
      <c r="B23" s="87"/>
      <c r="C23" s="87"/>
      <c r="D23" s="87"/>
    </row>
    <row r="24" spans="1:4" s="7" customFormat="1" x14ac:dyDescent="0.25">
      <c r="A24" s="85" t="s">
        <v>76</v>
      </c>
      <c r="B24" s="86"/>
      <c r="C24" s="112">
        <v>362708</v>
      </c>
      <c r="D24" s="112"/>
    </row>
    <row r="25" spans="1:4" s="7" customFormat="1" x14ac:dyDescent="0.25">
      <c r="A25" s="44"/>
      <c r="B25" s="45" t="s">
        <v>108</v>
      </c>
      <c r="C25" s="112"/>
      <c r="D25" s="112"/>
    </row>
    <row r="26" spans="1:4" s="7" customFormat="1" ht="30" customHeight="1" x14ac:dyDescent="0.25">
      <c r="A26" s="53" t="s">
        <v>85</v>
      </c>
      <c r="B26" s="54"/>
      <c r="C26" s="54"/>
      <c r="D26" s="54"/>
    </row>
    <row r="27" spans="1:4" s="7" customFormat="1" x14ac:dyDescent="0.25">
      <c r="A27" s="30"/>
      <c r="B27" s="31"/>
      <c r="C27" s="31"/>
      <c r="D27" s="31"/>
    </row>
    <row r="28" spans="1:4" s="7" customFormat="1" x14ac:dyDescent="0.2">
      <c r="A28" s="38" t="s">
        <v>82</v>
      </c>
      <c r="B28" s="31"/>
      <c r="C28" s="31"/>
      <c r="D28" s="31"/>
    </row>
    <row r="29" spans="1:4" s="7" customFormat="1" x14ac:dyDescent="0.2">
      <c r="A29" s="39" t="s">
        <v>78</v>
      </c>
      <c r="B29" s="31"/>
      <c r="C29" s="31"/>
      <c r="D29" s="31"/>
    </row>
    <row r="30" spans="1:4" s="7" customFormat="1" x14ac:dyDescent="0.2">
      <c r="A30" s="39" t="s">
        <v>79</v>
      </c>
      <c r="B30" s="31"/>
      <c r="C30" s="31"/>
      <c r="D30" s="31"/>
    </row>
    <row r="31" spans="1:4" s="7" customFormat="1" x14ac:dyDescent="0.2">
      <c r="A31" s="39" t="s">
        <v>80</v>
      </c>
      <c r="B31" s="31"/>
      <c r="C31" s="31"/>
      <c r="D31" s="31"/>
    </row>
    <row r="32" spans="1:4" s="7" customFormat="1" x14ac:dyDescent="0.2">
      <c r="A32" s="39" t="s">
        <v>81</v>
      </c>
      <c r="B32" s="31"/>
      <c r="C32" s="31"/>
      <c r="D32" s="31"/>
    </row>
    <row r="35" spans="1:4" ht="15.75" x14ac:dyDescent="0.25">
      <c r="A35" s="68" t="s">
        <v>5</v>
      </c>
      <c r="B35" s="68"/>
      <c r="C35" s="68"/>
      <c r="D35" s="68"/>
    </row>
    <row r="36" spans="1:4" x14ac:dyDescent="0.25">
      <c r="A36" s="55" t="s">
        <v>109</v>
      </c>
      <c r="B36" s="55"/>
      <c r="C36" s="55"/>
      <c r="D36" s="55"/>
    </row>
    <row r="37" spans="1:4" x14ac:dyDescent="0.25">
      <c r="A37" s="16"/>
      <c r="B37" s="16"/>
      <c r="C37" s="16"/>
      <c r="D37" s="16"/>
    </row>
    <row r="38" spans="1:4" x14ac:dyDescent="0.25">
      <c r="A38" s="40" t="s">
        <v>14</v>
      </c>
      <c r="B38" s="3"/>
    </row>
    <row r="39" spans="1:4" x14ac:dyDescent="0.25">
      <c r="A39" s="41" t="s">
        <v>13</v>
      </c>
    </row>
    <row r="40" spans="1:4" x14ac:dyDescent="0.25">
      <c r="A40" s="41" t="s">
        <v>15</v>
      </c>
    </row>
    <row r="41" spans="1:4" x14ac:dyDescent="0.25">
      <c r="A41" s="41" t="s">
        <v>16</v>
      </c>
    </row>
    <row r="42" spans="1:4" x14ac:dyDescent="0.25">
      <c r="A42" s="41" t="s">
        <v>18</v>
      </c>
    </row>
    <row r="43" spans="1:4" x14ac:dyDescent="0.25">
      <c r="A43" s="41" t="s">
        <v>2</v>
      </c>
    </row>
    <row r="44" spans="1:4" x14ac:dyDescent="0.25">
      <c r="A44" s="41" t="s">
        <v>17</v>
      </c>
    </row>
    <row r="46" spans="1:4" x14ac:dyDescent="0.25">
      <c r="A46" s="64" t="s">
        <v>20</v>
      </c>
      <c r="B46" s="64"/>
      <c r="C46" s="64"/>
      <c r="D46" s="64"/>
    </row>
    <row r="47" spans="1:4" x14ac:dyDescent="0.25">
      <c r="A47" s="88" t="s">
        <v>91</v>
      </c>
      <c r="B47" s="89"/>
      <c r="C47" s="90"/>
      <c r="D47" s="33">
        <v>310000</v>
      </c>
    </row>
    <row r="48" spans="1:4" x14ac:dyDescent="0.25">
      <c r="A48" s="88" t="s">
        <v>92</v>
      </c>
      <c r="B48" s="89"/>
      <c r="C48" s="90"/>
      <c r="D48" s="33">
        <v>0</v>
      </c>
    </row>
    <row r="49" spans="1:4" x14ac:dyDescent="0.25">
      <c r="A49" s="88" t="s">
        <v>19</v>
      </c>
      <c r="B49" s="89"/>
      <c r="C49" s="90"/>
      <c r="D49" s="46">
        <v>45000</v>
      </c>
    </row>
    <row r="50" spans="1:4" s="5" customFormat="1" ht="15" customHeight="1" x14ac:dyDescent="0.25">
      <c r="A50" s="88" t="s">
        <v>110</v>
      </c>
      <c r="B50" s="89"/>
      <c r="C50" s="90"/>
      <c r="D50" s="46">
        <f>C24-D47-D49</f>
        <v>7708</v>
      </c>
    </row>
    <row r="51" spans="1:4" s="6" customFormat="1" ht="15" customHeight="1" x14ac:dyDescent="0.25">
      <c r="A51" s="91" t="s">
        <v>93</v>
      </c>
      <c r="B51" s="92"/>
      <c r="C51" s="93"/>
      <c r="D51" s="47">
        <v>0</v>
      </c>
    </row>
    <row r="52" spans="1:4" s="6" customFormat="1" ht="15" customHeight="1" x14ac:dyDescent="0.25">
      <c r="A52" s="94" t="s">
        <v>86</v>
      </c>
      <c r="B52" s="95"/>
      <c r="C52" s="96"/>
      <c r="D52" s="48">
        <f>SUM(D47:D51)</f>
        <v>362708</v>
      </c>
    </row>
    <row r="53" spans="1:4" s="5" customFormat="1" ht="15" customHeight="1" x14ac:dyDescent="0.25">
      <c r="A53" s="97"/>
      <c r="B53" s="98"/>
      <c r="C53" s="98"/>
      <c r="D53" s="99"/>
    </row>
    <row r="54" spans="1:4" s="5" customFormat="1" ht="15" customHeight="1" x14ac:dyDescent="0.25">
      <c r="A54" s="97" t="s">
        <v>6</v>
      </c>
      <c r="B54" s="98"/>
      <c r="C54" s="98"/>
      <c r="D54" s="99"/>
    </row>
    <row r="55" spans="1:4" s="5" customFormat="1" ht="15" customHeight="1" x14ac:dyDescent="0.25">
      <c r="A55" s="100" t="s">
        <v>87</v>
      </c>
      <c r="B55" s="101"/>
      <c r="C55" s="101"/>
      <c r="D55" s="102"/>
    </row>
    <row r="56" spans="1:4" s="5" customFormat="1" ht="30" customHeight="1" x14ac:dyDescent="0.25">
      <c r="A56" s="91" t="s">
        <v>94</v>
      </c>
      <c r="B56" s="93"/>
      <c r="C56" s="23">
        <v>35</v>
      </c>
      <c r="D56" s="20"/>
    </row>
    <row r="57" spans="1:4" s="5" customFormat="1" ht="15" customHeight="1" x14ac:dyDescent="0.25">
      <c r="A57" s="100" t="s">
        <v>88</v>
      </c>
      <c r="B57" s="101"/>
      <c r="C57" s="101"/>
      <c r="D57" s="102"/>
    </row>
    <row r="58" spans="1:4" s="5" customFormat="1" ht="15" customHeight="1" x14ac:dyDescent="0.25">
      <c r="A58" s="21" t="s">
        <v>95</v>
      </c>
      <c r="B58" s="25">
        <v>41</v>
      </c>
      <c r="C58" s="24"/>
      <c r="D58" s="20"/>
    </row>
    <row r="59" spans="1:4" s="5" customFormat="1" ht="15" customHeight="1" x14ac:dyDescent="0.25">
      <c r="A59" s="22" t="s">
        <v>96</v>
      </c>
      <c r="B59" s="25">
        <v>38</v>
      </c>
      <c r="C59" s="24">
        <f>IF(B59&lt;B58,B59,B58)</f>
        <v>38</v>
      </c>
      <c r="D59" s="20"/>
    </row>
    <row r="60" spans="1:4" x14ac:dyDescent="0.25">
      <c r="A60" s="116" t="s">
        <v>107</v>
      </c>
      <c r="B60" s="117"/>
      <c r="C60" s="26">
        <f>1-(C56/C59)</f>
        <v>7.8947368421052655E-2</v>
      </c>
      <c r="D60" s="50"/>
    </row>
    <row r="61" spans="1:4" x14ac:dyDescent="0.25">
      <c r="A61" s="94" t="s">
        <v>105</v>
      </c>
      <c r="B61" s="95"/>
      <c r="C61" s="96"/>
      <c r="D61" s="43">
        <f>D52*-C60</f>
        <v>-28634.842105263167</v>
      </c>
    </row>
    <row r="62" spans="1:4" x14ac:dyDescent="0.25">
      <c r="A62" s="94"/>
      <c r="B62" s="95"/>
      <c r="C62" s="95"/>
      <c r="D62" s="96"/>
    </row>
    <row r="63" spans="1:4" s="3" customFormat="1" x14ac:dyDescent="0.25">
      <c r="A63" s="118" t="s">
        <v>89</v>
      </c>
      <c r="B63" s="119"/>
      <c r="C63" s="119"/>
      <c r="D63" s="120"/>
    </row>
    <row r="64" spans="1:4" s="4" customFormat="1" ht="29.25" customHeight="1" x14ac:dyDescent="0.25">
      <c r="A64" s="121" t="s">
        <v>97</v>
      </c>
      <c r="B64" s="84"/>
      <c r="C64" s="73"/>
      <c r="D64" s="42">
        <v>-10000</v>
      </c>
    </row>
    <row r="65" spans="1:4" s="4" customFormat="1" ht="29.25" customHeight="1" x14ac:dyDescent="0.25">
      <c r="A65" s="113" t="s">
        <v>106</v>
      </c>
      <c r="B65" s="114"/>
      <c r="C65" s="115"/>
      <c r="D65" s="49">
        <f>D61+D64</f>
        <v>-38634.842105263167</v>
      </c>
    </row>
    <row r="66" spans="1:4" x14ac:dyDescent="0.25">
      <c r="A66" s="56" t="s">
        <v>98</v>
      </c>
      <c r="B66" s="57"/>
      <c r="C66" s="27" t="s">
        <v>7</v>
      </c>
      <c r="D66" s="18">
        <f>D52+D65</f>
        <v>324073.15789473685</v>
      </c>
    </row>
    <row r="67" spans="1:4" s="3" customFormat="1" x14ac:dyDescent="0.25">
      <c r="A67" s="72"/>
      <c r="B67" s="84"/>
      <c r="C67" s="84"/>
      <c r="D67" s="73"/>
    </row>
    <row r="68" spans="1:4" s="3" customFormat="1" x14ac:dyDescent="0.25">
      <c r="A68" s="103" t="s">
        <v>99</v>
      </c>
      <c r="B68" s="104"/>
      <c r="C68" s="27" t="s">
        <v>9</v>
      </c>
      <c r="D68" s="28">
        <f>IF(D66&lt;D22,D66,D22)</f>
        <v>324073.15789473685</v>
      </c>
    </row>
    <row r="69" spans="1:4" s="3" customFormat="1" x14ac:dyDescent="0.25">
      <c r="A69" s="105"/>
      <c r="B69" s="106"/>
      <c r="C69" s="106"/>
      <c r="D69" s="107"/>
    </row>
    <row r="70" spans="1:4" s="3" customFormat="1" x14ac:dyDescent="0.25">
      <c r="A70" s="103" t="s">
        <v>100</v>
      </c>
      <c r="B70" s="104"/>
      <c r="C70" s="108">
        <f>IF(D22&gt;D68,D22-D68,0)</f>
        <v>38635.175438596518</v>
      </c>
      <c r="D70" s="109"/>
    </row>
    <row r="71" spans="1:4" s="7" customFormat="1" ht="30.75" customHeight="1" x14ac:dyDescent="0.25">
      <c r="A71" s="52" t="s">
        <v>68</v>
      </c>
      <c r="B71" s="52"/>
      <c r="C71" s="52"/>
      <c r="D71" s="52"/>
    </row>
    <row r="72" spans="1:4" ht="30.75" customHeight="1" x14ac:dyDescent="0.25">
      <c r="A72" s="52" t="s">
        <v>22</v>
      </c>
      <c r="B72" s="52"/>
      <c r="C72" s="52"/>
      <c r="D72" s="52"/>
    </row>
    <row r="73" spans="1:4" x14ac:dyDescent="0.25">
      <c r="A73" s="30"/>
      <c r="B73" s="31"/>
      <c r="C73" s="31"/>
      <c r="D73" s="31"/>
    </row>
  </sheetData>
  <mergeCells count="53">
    <mergeCell ref="A68:B68"/>
    <mergeCell ref="A69:D69"/>
    <mergeCell ref="A70:B70"/>
    <mergeCell ref="C70:D70"/>
    <mergeCell ref="A8:D8"/>
    <mergeCell ref="C24:D25"/>
    <mergeCell ref="A65:C65"/>
    <mergeCell ref="A60:B60"/>
    <mergeCell ref="A63:D63"/>
    <mergeCell ref="A64:C64"/>
    <mergeCell ref="A13:B13"/>
    <mergeCell ref="A66:B66"/>
    <mergeCell ref="A67:D67"/>
    <mergeCell ref="A57:D57"/>
    <mergeCell ref="A61:C61"/>
    <mergeCell ref="A62:D62"/>
    <mergeCell ref="A52:C52"/>
    <mergeCell ref="A53:D53"/>
    <mergeCell ref="A54:D54"/>
    <mergeCell ref="A55:D55"/>
    <mergeCell ref="A56:B56"/>
    <mergeCell ref="A47:C47"/>
    <mergeCell ref="A48:C48"/>
    <mergeCell ref="A49:C49"/>
    <mergeCell ref="A50:C50"/>
    <mergeCell ref="A51:C51"/>
    <mergeCell ref="A4:D4"/>
    <mergeCell ref="C19:D19"/>
    <mergeCell ref="A12:B12"/>
    <mergeCell ref="A21:D21"/>
    <mergeCell ref="A24:B24"/>
    <mergeCell ref="A23:D23"/>
    <mergeCell ref="A11:B11"/>
    <mergeCell ref="A14:B14"/>
    <mergeCell ref="A15:B15"/>
    <mergeCell ref="A16:B16"/>
    <mergeCell ref="A17:B17"/>
    <mergeCell ref="A1:D1"/>
    <mergeCell ref="A71:D71"/>
    <mergeCell ref="A26:D26"/>
    <mergeCell ref="A72:D72"/>
    <mergeCell ref="A36:D36"/>
    <mergeCell ref="A20:B20"/>
    <mergeCell ref="A22:B22"/>
    <mergeCell ref="A19:B19"/>
    <mergeCell ref="A18:B18"/>
    <mergeCell ref="A46:D46"/>
    <mergeCell ref="A2:D2"/>
    <mergeCell ref="A6:D6"/>
    <mergeCell ref="A35:D35"/>
    <mergeCell ref="A7:D7"/>
    <mergeCell ref="A9:B9"/>
    <mergeCell ref="A10:B10"/>
  </mergeCells>
  <printOptions horizontalCentered="1"/>
  <pageMargins left="0.25" right="0.25" top="0.75" bottom="0.75" header="0.3" footer="0.3"/>
  <pageSetup scale="97" orientation="portrait" r:id="rId1"/>
  <rowBreaks count="1" manualBreakCount="1">
    <brk id="3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0"/>
  <sheetViews>
    <sheetView zoomScale="130" zoomScaleNormal="130" workbookViewId="0">
      <selection activeCell="B28" sqref="B28"/>
    </sheetView>
  </sheetViews>
  <sheetFormatPr defaultColWidth="8.85546875" defaultRowHeight="15" x14ac:dyDescent="0.25"/>
  <cols>
    <col min="1" max="1" width="3.42578125" style="1" customWidth="1"/>
    <col min="2" max="2" width="93.28515625" style="1" customWidth="1"/>
    <col min="3" max="9" width="8.85546875" style="1"/>
    <col min="10" max="10" width="10.28515625" style="1" customWidth="1"/>
    <col min="11" max="16384" width="8.85546875" style="1"/>
  </cols>
  <sheetData>
    <row r="1" spans="1:3" ht="15.75" x14ac:dyDescent="0.25">
      <c r="A1" s="123" t="s">
        <v>66</v>
      </c>
      <c r="B1" s="123"/>
      <c r="C1" s="123"/>
    </row>
    <row r="2" spans="1:3" x14ac:dyDescent="0.25">
      <c r="A2" s="124" t="s">
        <v>57</v>
      </c>
      <c r="B2" s="124"/>
      <c r="C2" s="124"/>
    </row>
    <row r="3" spans="1:3" x14ac:dyDescent="0.25">
      <c r="C3" s="12" t="s">
        <v>58</v>
      </c>
    </row>
    <row r="5" spans="1:3" x14ac:dyDescent="0.25">
      <c r="A5" s="1" t="s">
        <v>54</v>
      </c>
    </row>
    <row r="6" spans="1:3" x14ac:dyDescent="0.25">
      <c r="A6" s="1" t="s">
        <v>55</v>
      </c>
    </row>
    <row r="7" spans="1:3" x14ac:dyDescent="0.25">
      <c r="A7" s="1" t="s">
        <v>56</v>
      </c>
    </row>
    <row r="9" spans="1:3" x14ac:dyDescent="0.25">
      <c r="A9" s="1" t="s">
        <v>10</v>
      </c>
    </row>
    <row r="11" spans="1:3" ht="18" x14ac:dyDescent="0.4">
      <c r="A11" s="128" t="s">
        <v>38</v>
      </c>
      <c r="B11" s="128"/>
      <c r="C11" s="128"/>
    </row>
    <row r="12" spans="1:3" ht="18" x14ac:dyDescent="0.4">
      <c r="A12" s="8"/>
      <c r="B12" s="8"/>
      <c r="C12" s="8"/>
    </row>
    <row r="13" spans="1:3" x14ac:dyDescent="0.25">
      <c r="A13" s="127" t="s">
        <v>11</v>
      </c>
      <c r="B13" s="11" t="s">
        <v>32</v>
      </c>
      <c r="C13" s="122"/>
    </row>
    <row r="14" spans="1:3" x14ac:dyDescent="0.25">
      <c r="A14" s="127"/>
      <c r="B14" s="10" t="s">
        <v>33</v>
      </c>
      <c r="C14" s="122"/>
    </row>
    <row r="15" spans="1:3" x14ac:dyDescent="0.25">
      <c r="A15" s="126" t="s">
        <v>23</v>
      </c>
      <c r="B15" s="1" t="s">
        <v>24</v>
      </c>
      <c r="C15" s="122"/>
    </row>
    <row r="16" spans="1:3" x14ac:dyDescent="0.25">
      <c r="A16" s="126"/>
      <c r="B16" s="1" t="s">
        <v>25</v>
      </c>
      <c r="C16" s="122"/>
    </row>
    <row r="17" spans="1:3" x14ac:dyDescent="0.25">
      <c r="A17" s="126"/>
      <c r="B17" s="10" t="s">
        <v>26</v>
      </c>
      <c r="C17" s="122"/>
    </row>
    <row r="18" spans="1:3" x14ac:dyDescent="0.25">
      <c r="A18" s="126" t="s">
        <v>52</v>
      </c>
      <c r="B18" s="1" t="s">
        <v>53</v>
      </c>
      <c r="C18" s="122"/>
    </row>
    <row r="19" spans="1:3" x14ac:dyDescent="0.25">
      <c r="A19" s="126"/>
      <c r="B19" s="1" t="s">
        <v>27</v>
      </c>
      <c r="C19" s="122"/>
    </row>
    <row r="20" spans="1:3" x14ac:dyDescent="0.25">
      <c r="A20" s="126"/>
      <c r="B20" s="10" t="s">
        <v>28</v>
      </c>
      <c r="C20" s="122"/>
    </row>
    <row r="21" spans="1:3" x14ac:dyDescent="0.25">
      <c r="A21" s="126" t="s">
        <v>29</v>
      </c>
      <c r="B21" s="1" t="s">
        <v>30</v>
      </c>
      <c r="C21" s="122"/>
    </row>
    <row r="22" spans="1:3" x14ac:dyDescent="0.25">
      <c r="A22" s="126"/>
      <c r="B22" s="10" t="s">
        <v>31</v>
      </c>
      <c r="C22" s="122"/>
    </row>
    <row r="23" spans="1:3" customFormat="1" x14ac:dyDescent="0.25">
      <c r="C23" s="9"/>
    </row>
    <row r="24" spans="1:3" customFormat="1" ht="18" x14ac:dyDescent="0.4">
      <c r="A24" s="128" t="s">
        <v>67</v>
      </c>
      <c r="B24" s="128"/>
      <c r="C24" s="128"/>
    </row>
    <row r="26" spans="1:3" x14ac:dyDescent="0.25">
      <c r="A26" s="127" t="s">
        <v>11</v>
      </c>
      <c r="B26" s="11" t="s">
        <v>32</v>
      </c>
      <c r="C26" s="122"/>
    </row>
    <row r="27" spans="1:3" x14ac:dyDescent="0.25">
      <c r="A27" s="127"/>
      <c r="B27" s="10" t="s">
        <v>39</v>
      </c>
      <c r="C27" s="122"/>
    </row>
    <row r="28" spans="1:3" x14ac:dyDescent="0.25">
      <c r="A28" s="126" t="s">
        <v>23</v>
      </c>
      <c r="B28" s="1" t="s">
        <v>40</v>
      </c>
      <c r="C28" s="122"/>
    </row>
    <row r="29" spans="1:3" x14ac:dyDescent="0.25">
      <c r="A29" s="126"/>
      <c r="B29" s="10" t="s">
        <v>41</v>
      </c>
      <c r="C29" s="122"/>
    </row>
    <row r="30" spans="1:3" x14ac:dyDescent="0.25">
      <c r="A30" s="126" t="s">
        <v>52</v>
      </c>
      <c r="B30" s="1" t="s">
        <v>53</v>
      </c>
      <c r="C30" s="122"/>
    </row>
    <row r="31" spans="1:3" x14ac:dyDescent="0.25">
      <c r="A31" s="126"/>
      <c r="B31" s="1" t="s">
        <v>42</v>
      </c>
      <c r="C31" s="122"/>
    </row>
    <row r="32" spans="1:3" x14ac:dyDescent="0.25">
      <c r="A32" s="126"/>
      <c r="B32" s="10" t="s">
        <v>43</v>
      </c>
      <c r="C32" s="122"/>
    </row>
    <row r="33" spans="1:3" x14ac:dyDescent="0.25">
      <c r="A33" s="126" t="s">
        <v>29</v>
      </c>
      <c r="B33" s="1" t="s">
        <v>44</v>
      </c>
      <c r="C33" s="122"/>
    </row>
    <row r="34" spans="1:3" x14ac:dyDescent="0.25">
      <c r="A34" s="126"/>
      <c r="B34" s="1" t="s">
        <v>46</v>
      </c>
      <c r="C34" s="122"/>
    </row>
    <row r="35" spans="1:3" x14ac:dyDescent="0.25">
      <c r="A35" s="126"/>
      <c r="B35" s="10" t="s">
        <v>45</v>
      </c>
      <c r="C35" s="122"/>
    </row>
    <row r="36" spans="1:3" x14ac:dyDescent="0.25">
      <c r="A36" s="126" t="s">
        <v>34</v>
      </c>
      <c r="B36" s="1" t="s">
        <v>47</v>
      </c>
      <c r="C36" s="122"/>
    </row>
    <row r="37" spans="1:3" x14ac:dyDescent="0.25">
      <c r="A37" s="126"/>
      <c r="B37" s="10" t="s">
        <v>48</v>
      </c>
      <c r="C37" s="122"/>
    </row>
    <row r="38" spans="1:3" x14ac:dyDescent="0.25">
      <c r="A38" s="126" t="s">
        <v>35</v>
      </c>
      <c r="B38" s="1" t="s">
        <v>37</v>
      </c>
      <c r="C38" s="122"/>
    </row>
    <row r="39" spans="1:3" x14ac:dyDescent="0.25">
      <c r="A39" s="126"/>
      <c r="B39" s="10" t="s">
        <v>49</v>
      </c>
      <c r="C39" s="122"/>
    </row>
    <row r="40" spans="1:3" x14ac:dyDescent="0.25">
      <c r="A40" s="126" t="s">
        <v>36</v>
      </c>
      <c r="B40" s="1" t="s">
        <v>50</v>
      </c>
      <c r="C40" s="122"/>
    </row>
    <row r="41" spans="1:3" x14ac:dyDescent="0.25">
      <c r="A41" s="126"/>
      <c r="B41" s="10" t="s">
        <v>51</v>
      </c>
      <c r="C41" s="122"/>
    </row>
    <row r="42" spans="1:3" x14ac:dyDescent="0.25">
      <c r="A42" s="13"/>
      <c r="B42" s="14"/>
      <c r="C42" s="15"/>
    </row>
    <row r="43" spans="1:3" x14ac:dyDescent="0.25">
      <c r="A43" s="13"/>
      <c r="B43" s="14"/>
      <c r="C43" s="15"/>
    </row>
    <row r="44" spans="1:3" x14ac:dyDescent="0.25">
      <c r="A44" s="125" t="s">
        <v>60</v>
      </c>
      <c r="B44" s="125"/>
      <c r="C44" s="125"/>
    </row>
    <row r="45" spans="1:3" x14ac:dyDescent="0.25">
      <c r="A45" s="1" t="s">
        <v>59</v>
      </c>
    </row>
    <row r="46" spans="1:3" x14ac:dyDescent="0.25">
      <c r="A46" s="1" t="s">
        <v>61</v>
      </c>
    </row>
    <row r="47" spans="1:3" x14ac:dyDescent="0.25">
      <c r="A47" s="1" t="s">
        <v>62</v>
      </c>
    </row>
    <row r="48" spans="1:3" x14ac:dyDescent="0.25">
      <c r="A48" s="1" t="s">
        <v>63</v>
      </c>
    </row>
    <row r="49" spans="1:1" x14ac:dyDescent="0.25">
      <c r="A49" s="1" t="s">
        <v>64</v>
      </c>
    </row>
    <row r="50" spans="1:1" x14ac:dyDescent="0.25">
      <c r="A50" s="1" t="s">
        <v>65</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C8B5F806EE4C40A26292D70860B974" ma:contentTypeVersion="2" ma:contentTypeDescription="Create a new document." ma:contentTypeScope="" ma:versionID="05113a9f08bfaeaebb3a69493b006c08">
  <xsd:schema xmlns:xsd="http://www.w3.org/2001/XMLSchema" xmlns:xs="http://www.w3.org/2001/XMLSchema" xmlns:p="http://schemas.microsoft.com/office/2006/metadata/properties" xmlns:ns3="7903c09f-4fb8-4f36-89fa-8424052e3ab2" targetNamespace="http://schemas.microsoft.com/office/2006/metadata/properties" ma:root="true" ma:fieldsID="395c1b610fdf08d2c498a9161ee7c024" ns3:_="">
    <xsd:import namespace="7903c09f-4fb8-4f36-89fa-8424052e3ab2"/>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3c09f-4fb8-4f36-89fa-8424052e3a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8A9863-2B2B-46E8-A7A4-EA7FD990E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3c09f-4fb8-4f36-89fa-8424052e3a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903c09f-4fb8-4f36-89fa-8424052e3ab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Loan and Forgiveness Worksheet</vt:lpstr>
      <vt:lpstr>Data Needed </vt:lpstr>
      <vt:lpstr>'Loan and Forgiveness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Scott</cp:lastModifiedBy>
  <cp:lastPrinted>2020-04-02T15:45:50Z</cp:lastPrinted>
  <dcterms:created xsi:type="dcterms:W3CDTF">2020-03-27T12:57:36Z</dcterms:created>
  <dcterms:modified xsi:type="dcterms:W3CDTF">2020-04-03T13:38:29Z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0x01010003C8B5F806EE4C40A26292D70860B974</vt:lpwstr>
  </property>
</Properties>
</file>